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5" yWindow="765" windowWidth="17010" windowHeight="11235" tabRatio="665" activeTab="3"/>
  </bookViews>
  <sheets>
    <sheet name="【記載例】居宅介護支援" sheetId="10" r:id="rId1"/>
    <sheet name="居宅介護支援（１枚版）" sheetId="1" r:id="rId2"/>
    <sheet name="記入方法" sheetId="5" r:id="rId3"/>
    <sheet name="プルダウン・リスト" sheetId="2" r:id="rId4"/>
  </sheets>
  <definedNames>
    <definedName name="_xlnm.Print_Area" localSheetId="0">'【記載例】居宅介護支援'!$A$1:$BD$51</definedName>
    <definedName name="_xlnm.Print_Area" localSheetId="2">記入方法!$A$1:$O$77</definedName>
    <definedName name="_xlnm.Print_Area" localSheetId="1">'居宅介護支援（１枚版）'!$A$1:$BD$51</definedName>
    <definedName name="_xlnm.Print_Titles" localSheetId="0">'【記載例】居宅介護支援'!$1:$13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45621"/>
</workbook>
</file>

<file path=xl/sharedStrings.xml><?xml version="1.0" encoding="utf-8"?>
<sst xmlns:r="http://schemas.openxmlformats.org/officeDocument/2006/relationships" xmlns="http://schemas.openxmlformats.org/spreadsheetml/2006/main" count="128" uniqueCount="128">
  <si>
    <t>常勤の従業者が</t>
    <rPh sb="0" eb="2">
      <t>ジョウキン</t>
    </rPh>
    <rPh sb="3" eb="6">
      <t>ジュウギョウシャ</t>
    </rPh>
    <phoneticPr fontId="1"/>
  </si>
  <si>
    <t>）</t>
  </si>
  <si>
    <t>令和</t>
    <rPh sb="0" eb="2">
      <t>レイワ</t>
    </rPh>
    <phoneticPr fontId="1"/>
  </si>
  <si>
    <t>C</t>
  </si>
  <si>
    <t>資格</t>
    <rPh sb="0" eb="2">
      <t>シカク</t>
    </rPh>
    <phoneticPr fontId="1"/>
  </si>
  <si>
    <t xml:space="preserve"> 　　 記入の順序は、職種ごとにまとめてください。</t>
    <rPh sb="4" eb="6">
      <t>キニュウ</t>
    </rPh>
    <rPh sb="7" eb="9">
      <t>ジュンジョ</t>
    </rPh>
    <rPh sb="11" eb="13">
      <t>ショクシュ</t>
    </rPh>
    <phoneticPr fontId="1"/>
  </si>
  <si>
    <t>経験ある看護師</t>
    <rPh sb="0" eb="2">
      <t>ケイケン</t>
    </rPh>
    <rPh sb="4" eb="7">
      <t>カンゴシ</t>
    </rPh>
    <phoneticPr fontId="1"/>
  </si>
  <si>
    <t>区分</t>
    <rPh sb="0" eb="2">
      <t>クブン</t>
    </rPh>
    <phoneticPr fontId="1"/>
  </si>
  <si>
    <t>人</t>
    <rPh sb="0" eb="1">
      <t>ニン</t>
    </rPh>
    <phoneticPr fontId="1"/>
  </si>
  <si>
    <t>B</t>
  </si>
  <si>
    <t>従業者の勤務の体制及び勤務形態一覧表</t>
  </si>
  <si>
    <t>職種名</t>
    <rPh sb="0" eb="2">
      <t>ショクシュ</t>
    </rPh>
    <rPh sb="2" eb="3">
      <t>メイ</t>
    </rPh>
    <phoneticPr fontId="1"/>
  </si>
  <si>
    <t>÷</t>
  </si>
  <si>
    <t>A</t>
  </si>
  <si>
    <t>（注）常勤・非常勤の区分について</t>
    <rPh sb="1" eb="2">
      <t>チュウ</t>
    </rPh>
    <rPh sb="3" eb="5">
      <t>ジョウキン</t>
    </rPh>
    <rPh sb="6" eb="9">
      <t>ヒジョウキン</t>
    </rPh>
    <rPh sb="10" eb="12">
      <t>クブン</t>
    </rPh>
    <phoneticPr fontId="1"/>
  </si>
  <si>
    <t>サービス種別</t>
    <rPh sb="4" eb="6">
      <t>シュベツ</t>
    </rPh>
    <phoneticPr fontId="1"/>
  </si>
  <si>
    <t>○○　A郞</t>
    <rPh sb="4" eb="5">
      <t>ロウ</t>
    </rPh>
    <phoneticPr fontId="1"/>
  </si>
  <si>
    <t>管理者</t>
    <rPh sb="0" eb="3">
      <t>カンリシャ</t>
    </rPh>
    <phoneticPr fontId="1"/>
  </si>
  <si>
    <t>常勤で兼務</t>
    <rPh sb="0" eb="2">
      <t>ジョウキン</t>
    </rPh>
    <rPh sb="3" eb="5">
      <t>ケンム</t>
    </rPh>
    <phoneticPr fontId="1"/>
  </si>
  <si>
    <t>D</t>
  </si>
  <si>
    <t>ー</t>
  </si>
  <si>
    <t>記号</t>
    <rPh sb="0" eb="2">
      <t>キゴウ</t>
    </rPh>
    <phoneticPr fontId="1"/>
  </si>
  <si>
    <t>時間/週</t>
    <rPh sb="0" eb="2">
      <t>ジカン</t>
    </rPh>
    <rPh sb="3" eb="4">
      <t>シュウ</t>
    </rPh>
    <phoneticPr fontId="1"/>
  </si>
  <si>
    <t>1週目</t>
    <rPh sb="1" eb="2">
      <t>シュウ</t>
    </rPh>
    <rPh sb="2" eb="3">
      <t>メ</t>
    </rPh>
    <phoneticPr fontId="1"/>
  </si>
  <si>
    <t>４週</t>
  </si>
  <si>
    <t>2週目</t>
    <rPh sb="1" eb="2">
      <t>シュウ</t>
    </rPh>
    <rPh sb="2" eb="3">
      <t>メ</t>
    </rPh>
    <phoneticPr fontId="1"/>
  </si>
  <si>
    <t>3週目</t>
    <rPh sb="1" eb="2">
      <t>シュウ</t>
    </rPh>
    <rPh sb="2" eb="3">
      <t>メ</t>
    </rPh>
    <phoneticPr fontId="1"/>
  </si>
  <si>
    <t>(9)</t>
  </si>
  <si>
    <t>4週目</t>
    <rPh sb="1" eb="2">
      <t>シュウ</t>
    </rPh>
    <rPh sb="2" eb="3">
      <t>メ</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</si>
  <si>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</si>
  <si>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5週目</t>
    <rPh sb="1" eb="2">
      <t>シュウ</t>
    </rPh>
    <rPh sb="2" eb="3">
      <t>メ</t>
    </rPh>
    <phoneticPr fontId="1"/>
  </si>
  <si>
    <t>(</t>
  </si>
  <si>
    <t>≪提出不要≫</t>
    <rPh sb="1" eb="3">
      <t>テイシュツ</t>
    </rPh>
    <rPh sb="3" eb="5">
      <t>フヨウ</t>
    </rPh>
    <phoneticPr fontId="1"/>
  </si>
  <si>
    <t>事業所名</t>
    <rPh sb="0" eb="3">
      <t>ジギョウショ</t>
    </rPh>
    <rPh sb="3" eb="4">
      <t>メイ</t>
    </rPh>
    <phoneticPr fontId="1"/>
  </si>
  <si>
    <t>合計</t>
    <rPh sb="0" eb="2">
      <t>ゴウケイ</t>
    </rPh>
    <phoneticPr fontId="1"/>
  </si>
  <si>
    <t>)</t>
  </si>
  <si>
    <t>No</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</si>
  <si>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</si>
  <si>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年</t>
    <rPh sb="0" eb="1">
      <t>ネン</t>
    </rPh>
    <phoneticPr fontId="1"/>
  </si>
  <si>
    <t>○○　B子</t>
    <rPh sb="4" eb="5">
      <t>コ</t>
    </rPh>
    <phoneticPr fontId="1"/>
  </si>
  <si>
    <t>月</t>
    <rPh sb="0" eb="1">
      <t>ゲツ</t>
    </rPh>
    <phoneticPr fontId="1"/>
  </si>
  <si>
    <t>(6)
勤務
形態</t>
  </si>
  <si>
    <t>当月の日数</t>
    <rPh sb="0" eb="2">
      <t>トウゲツ</t>
    </rPh>
    <rPh sb="3" eb="5">
      <t>ニッスウ</t>
    </rPh>
    <phoneticPr fontId="1"/>
  </si>
  <si>
    <t>日</t>
    <rPh sb="0" eb="1">
      <t>ニチ</t>
    </rPh>
    <phoneticPr fontId="1"/>
  </si>
  <si>
    <t>＝</t>
  </si>
  <si>
    <t>-</t>
  </si>
  <si>
    <t>週平均</t>
    <rPh sb="0" eb="3">
      <t>シュウヘイキン</t>
    </rPh>
    <phoneticPr fontId="1"/>
  </si>
  <si>
    <t>常勤の従業者の人数</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</si>
  <si>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</si>
  <si>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介護予防支援担当職員</t>
    <rPh sb="0" eb="2">
      <t>カイゴ</t>
    </rPh>
    <rPh sb="2" eb="4">
      <t>ヨボウ</t>
    </rPh>
    <rPh sb="4" eb="6">
      <t>シエン</t>
    </rPh>
    <rPh sb="6" eb="8">
      <t>タントウ</t>
    </rPh>
    <rPh sb="8" eb="10">
      <t>ショクイン</t>
    </rPh>
    <phoneticPr fontId="1"/>
  </si>
  <si>
    <t>勤務形態</t>
    <rPh sb="0" eb="2">
      <t>キンム</t>
    </rPh>
    <rPh sb="2" eb="4">
      <t>ケイタイ</t>
    </rPh>
    <phoneticPr fontId="1"/>
  </si>
  <si>
    <t>勤務時間数合計</t>
    <rPh sb="0" eb="2">
      <t>キンム</t>
    </rPh>
    <rPh sb="2" eb="5">
      <t>ジカンスウ</t>
    </rPh>
    <rPh sb="5" eb="7">
      <t>ゴウケイ</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</si>
  <si>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</si>
  <si>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当月合計</t>
    <rPh sb="0" eb="2">
      <t>トウゲツ</t>
    </rPh>
    <rPh sb="2" eb="4">
      <t>ゴウケイ</t>
    </rPh>
    <phoneticPr fontId="1"/>
  </si>
  <si>
    <t>常勤換算方法対象外の</t>
    <rPh sb="0" eb="2">
      <t>ジョウキン</t>
    </rPh>
    <rPh sb="2" eb="4">
      <t>カンサン</t>
    </rPh>
    <rPh sb="4" eb="6">
      <t>ホウホウ</t>
    </rPh>
    <rPh sb="6" eb="9">
      <t>タイショウガイ</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</si>
  <si>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</si>
  <si>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</si>
  <si>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</si>
  <si>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常勤換算方法による人数</t>
    <rPh sb="0" eb="2">
      <t>ジョウキン</t>
    </rPh>
    <rPh sb="2" eb="4">
      <t>カンサン</t>
    </rPh>
    <rPh sb="4" eb="6">
      <t>ホウホウ</t>
    </rPh>
    <rPh sb="9" eb="11">
      <t>ニンズウ</t>
    </rPh>
    <phoneticPr fontId="1"/>
  </si>
  <si>
    <t>常勤の従業者の人数</t>
    <rPh sb="0" eb="2">
      <t>ジョウキン</t>
    </rPh>
    <rPh sb="3" eb="6">
      <t>ジュウギョウシャ</t>
    </rPh>
    <rPh sb="7" eb="9">
      <t>ニンズウ</t>
    </rPh>
    <phoneticPr fontId="1"/>
  </si>
  <si>
    <t>常勤で専従</t>
    <rPh sb="0" eb="2">
      <t>ジョウキン</t>
    </rPh>
    <rPh sb="3" eb="5">
      <t>センジュウ</t>
    </rPh>
    <phoneticPr fontId="1"/>
  </si>
  <si>
    <t>■ 常勤換算方法による人数</t>
    <rPh sb="2" eb="4">
      <t>ジョウキン</t>
    </rPh>
    <rPh sb="4" eb="6">
      <t>カンサン</t>
    </rPh>
    <rPh sb="6" eb="8">
      <t>ホウホウ</t>
    </rPh>
    <rPh sb="11" eb="13">
      <t>ニンズウ</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</si>
  <si>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</si>
  <si>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</si>
  <si>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</si>
  <si>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(8) 氏　名</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</si>
  <si>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</si>
  <si>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</si>
  <si>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</si>
  <si>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</si>
  <si>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</si>
  <si>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</si>
  <si>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</si>
  <si>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</si>
  <si>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</si>
  <si>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</si>
  <si>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</si>
  <si>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</si>
  <si>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</si>
  <si>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</si>
  <si>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基準：</t>
    <rPh sb="0" eb="2">
      <t>キジュン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</si>
  <si>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</si>
  <si>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</si>
  <si>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</si>
  <si>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常勤の従業者の員数に換算する方法」であるため、常勤の従業者については常勤換算方法によらず、実人数で計算する。</t>
  </si>
  <si>
    <t>週</t>
  </si>
  <si>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</si>
  <si>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(2)</t>
  </si>
  <si>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</si>
  <si>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</si>
  <si>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</si>
  <si>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</si>
  <si>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</si>
  <si>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</si>
  <si>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</si>
  <si>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</si>
  <si>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</si>
  <si>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16"/>
  </si>
  <si>
    <t>保健師</t>
    <rPh sb="0" eb="3">
      <t>ホケンシ</t>
    </rPh>
    <phoneticPr fontId="1"/>
  </si>
  <si>
    <t>○○○○</t>
  </si>
  <si>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</si>
  <si>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</si>
  <si>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</si>
  <si>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</si>
  <si>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</si>
  <si>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社会福祉主事（3年以上従事）</t>
    <rPh sb="0" eb="2">
      <t>シャカイ</t>
    </rPh>
    <rPh sb="2" eb="4">
      <t>フクシ</t>
    </rPh>
    <rPh sb="4" eb="6">
      <t>シュジ</t>
    </rPh>
    <rPh sb="8" eb="9">
      <t>ネン</t>
    </rPh>
    <rPh sb="9" eb="11">
      <t>イジョウ</t>
    </rPh>
    <rPh sb="11" eb="13">
      <t>ジュウジ</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</si>
  <si>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</si>
  <si>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</si>
  <si>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(4) 利用者数（新規の場合は推定数）</t>
  </si>
  <si>
    <t>(5) 
職種</t>
  </si>
  <si>
    <t>(7)
資格</t>
    <rPh sb="4" eb="6">
      <t>シカク</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</si>
  <si>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16"/>
  </si>
  <si>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</si>
  <si>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</si>
  <si>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</si>
  <si>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</si>
  <si>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</si>
  <si>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</si>
  <si>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</si>
  <si>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</si>
  <si>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</si>
  <si>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</si>
  <si>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</si>
  <si>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</si>
  <si>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</si>
  <si>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</si>
  <si>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16"/>
  </si>
  <si>
    <t>東かがわ　太郎</t>
    <rPh sb="0" eb="1">
      <t>ヒガシ</t>
    </rPh>
    <rPh sb="5" eb="7">
      <t>タロウ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</si>
</sst>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sz val="14"/>
      <color auto="1"/>
      <name val="HGSｺﾞｼｯｸM"/>
    </font>
    <font>
      <b/>
      <sz val="12"/>
      <color auto="1"/>
      <name val="HGSｺﾞｼｯｸM"/>
    </font>
    <font>
      <sz val="11"/>
      <color auto="1"/>
      <name val="HGSｺﾞｼｯｸM"/>
    </font>
    <font>
      <sz val="14"/>
      <color rgb="FFFF0000"/>
      <name val="HGSｺﾞｼｯｸM"/>
    </font>
    <font>
      <b/>
      <sz val="14"/>
      <color auto="1"/>
      <name val="HGSｺﾞｼｯｸM"/>
    </font>
    <font>
      <sz val="11"/>
      <color theme="1"/>
      <name val="游ゴシック"/>
    </font>
    <font>
      <b/>
      <sz val="12"/>
      <color rgb="FFFF0000"/>
      <name val="HGSｺﾞｼｯｸM"/>
    </font>
    <font>
      <sz val="11"/>
      <color rgb="FF000000"/>
      <name val="游ゴシック"/>
    </font>
    <font>
      <sz val="12"/>
      <color auto="1"/>
      <name val="HGSｺﾞｼｯｸE"/>
    </font>
    <font>
      <sz val="11"/>
      <color auto="1"/>
      <name val="游ゴシック"/>
    </font>
    <font>
      <sz val="16"/>
      <color theme="1"/>
      <name val="游ゴシック"/>
    </font>
    <font>
      <sz val="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50">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9"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9"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9"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9"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9" fillId="0" borderId="0" xfId="0" applyFont="1" applyFill="1" applyAlignment="1" applyProtection="1">
      <alignment vertical="center"/>
    </xf>
    <xf numFmtId="0" fontId="3" fillId="0" borderId="0" xfId="0" applyFont="1" applyProtection="1">
      <alignment vertical="center"/>
    </xf>
    <xf numFmtId="0" fontId="9"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0" fillId="2" borderId="0" xfId="0" applyFill="1">
      <alignment vertical="center"/>
    </xf>
    <xf numFmtId="0" fontId="2" fillId="2" borderId="0" xfId="0" applyFont="1" applyFill="1" applyAlignment="1">
      <alignment vertical="center"/>
    </xf>
    <xf numFmtId="0" fontId="9"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4"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5"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6"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39" xfId="0" applyFont="1" applyFill="1" applyBorder="1">
      <alignment vertical="center"/>
    </xf>
    <xf numFmtId="0" fontId="15" fillId="2" borderId="58"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735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F57"/>
  <sheetViews>
    <sheetView showGridLines="0" view="pageBreakPreview" zoomScale="75" zoomScaleNormal="55" zoomScaleSheetLayoutView="75" workbookViewId="0">
      <selection activeCell="L19" sqref="L19:O19"/>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7" t="s">
        <v>126</v>
      </c>
      <c r="D1" s="17"/>
      <c r="E1" s="4"/>
      <c r="F1" s="4"/>
      <c r="G1" s="34" t="s">
        <v>10</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15</v>
      </c>
      <c r="AL1" s="66" t="s">
        <v>31</v>
      </c>
      <c r="AM1" s="153" t="s">
        <v>100</v>
      </c>
      <c r="AN1" s="153"/>
      <c r="AO1" s="153"/>
      <c r="AP1" s="153"/>
      <c r="AQ1" s="153"/>
      <c r="AR1" s="153"/>
      <c r="AS1" s="153"/>
      <c r="AT1" s="153"/>
      <c r="AU1" s="153"/>
      <c r="AV1" s="153"/>
      <c r="AW1" s="153"/>
      <c r="AX1" s="153"/>
      <c r="AY1" s="153"/>
      <c r="AZ1" s="153"/>
      <c r="BA1" s="153"/>
      <c r="BB1" s="152" t="s">
        <v>1</v>
      </c>
      <c r="BC1" s="4"/>
      <c r="BD1" s="4"/>
    </row>
    <row r="2" spans="1:57" s="3" customFormat="1" ht="20.25" customHeight="1">
      <c r="A2" s="5"/>
      <c r="B2" s="5"/>
      <c r="C2" s="5"/>
      <c r="D2" s="34"/>
      <c r="E2" s="5"/>
      <c r="F2" s="5"/>
      <c r="G2" s="5"/>
      <c r="H2" s="34"/>
      <c r="I2" s="66"/>
      <c r="J2" s="66"/>
      <c r="K2" s="66"/>
      <c r="L2" s="66"/>
      <c r="M2" s="66"/>
      <c r="N2" s="5"/>
      <c r="O2" s="5"/>
      <c r="P2" s="5"/>
      <c r="Q2" s="5"/>
      <c r="R2" s="5"/>
      <c r="S2" s="5"/>
      <c r="T2" s="66" t="s">
        <v>2</v>
      </c>
      <c r="U2" s="126">
        <v>3</v>
      </c>
      <c r="V2" s="126"/>
      <c r="W2" s="66" t="s">
        <v>31</v>
      </c>
      <c r="X2" s="143">
        <f>IF(U2=0,"",YEAR(DATE(2018+U2,1,1)))</f>
        <v>2021</v>
      </c>
      <c r="Y2" s="143"/>
      <c r="Z2" s="5" t="s">
        <v>35</v>
      </c>
      <c r="AA2" s="5" t="s">
        <v>38</v>
      </c>
      <c r="AB2" s="126">
        <v>4</v>
      </c>
      <c r="AC2" s="126"/>
      <c r="AD2" s="5" t="s">
        <v>40</v>
      </c>
      <c r="AE2" s="5"/>
      <c r="AF2" s="5"/>
      <c r="AG2" s="5"/>
      <c r="AH2" s="5"/>
      <c r="AI2" s="5"/>
      <c r="AJ2" s="152"/>
      <c r="AK2" s="66" t="s">
        <v>33</v>
      </c>
      <c r="AL2" s="66" t="s">
        <v>31</v>
      </c>
      <c r="AM2" s="126" t="s">
        <v>99</v>
      </c>
      <c r="AN2" s="126"/>
      <c r="AO2" s="126"/>
      <c r="AP2" s="126"/>
      <c r="AQ2" s="126"/>
      <c r="AR2" s="126"/>
      <c r="AS2" s="126"/>
      <c r="AT2" s="126"/>
      <c r="AU2" s="126"/>
      <c r="AV2" s="126"/>
      <c r="AW2" s="126"/>
      <c r="AX2" s="126"/>
      <c r="AY2" s="126"/>
      <c r="AZ2" s="126"/>
      <c r="BA2" s="126"/>
      <c r="BB2" s="152" t="s">
        <v>1</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69</v>
      </c>
      <c r="AZ3" s="181" t="s">
        <v>24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87</v>
      </c>
      <c r="AZ4" s="181" t="s">
        <v>89</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63</v>
      </c>
      <c r="AK5" s="151"/>
      <c r="AL5" s="151"/>
      <c r="AM5" s="151"/>
      <c r="AN5" s="151"/>
      <c r="AO5" s="151"/>
      <c r="AP5" s="151"/>
      <c r="AQ5" s="151"/>
      <c r="AR5" s="8"/>
      <c r="AS5" s="8"/>
      <c r="AT5" s="158"/>
      <c r="AU5" s="151"/>
      <c r="AV5" s="166">
        <v>40</v>
      </c>
      <c r="AW5" s="174"/>
      <c r="AX5" s="158" t="s">
        <v>22</v>
      </c>
      <c r="AY5" s="151"/>
      <c r="AZ5" s="182">
        <v>160</v>
      </c>
      <c r="BA5" s="187"/>
      <c r="BB5" s="158" t="s">
        <v>79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108</v>
      </c>
      <c r="AR6" s="151"/>
      <c r="AS6" s="157"/>
      <c r="AT6" s="157"/>
      <c r="AU6" s="157"/>
      <c r="AV6" s="151"/>
      <c r="AW6" s="151"/>
      <c r="AX6" s="156"/>
      <c r="AY6" s="151"/>
      <c r="AZ6" s="166">
        <v>100</v>
      </c>
      <c r="BA6" s="174"/>
      <c r="BB6" s="189" t="s">
        <v>8</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43</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36</v>
      </c>
      <c r="C9" s="19" t="s">
        <v>109</v>
      </c>
      <c r="D9" s="35"/>
      <c r="E9" s="45" t="s">
        <v>41</v>
      </c>
      <c r="F9" s="35"/>
      <c r="G9" s="45" t="s">
        <v>110</v>
      </c>
      <c r="H9" s="19"/>
      <c r="I9" s="19"/>
      <c r="J9" s="19"/>
      <c r="K9" s="35"/>
      <c r="L9" s="45" t="s">
        <v>65</v>
      </c>
      <c r="M9" s="19"/>
      <c r="N9" s="19"/>
      <c r="O9" s="96"/>
      <c r="P9" s="104" t="s">
        <v>27</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111</v>
      </c>
      <c r="AX9" s="167"/>
      <c r="AY9" s="176" t="s">
        <v>112</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23</v>
      </c>
      <c r="Q10" s="115"/>
      <c r="R10" s="115"/>
      <c r="S10" s="115"/>
      <c r="T10" s="115"/>
      <c r="U10" s="115"/>
      <c r="V10" s="133"/>
      <c r="W10" s="105" t="s">
        <v>25</v>
      </c>
      <c r="X10" s="115"/>
      <c r="Y10" s="115"/>
      <c r="Z10" s="115"/>
      <c r="AA10" s="115"/>
      <c r="AB10" s="115"/>
      <c r="AC10" s="133"/>
      <c r="AD10" s="105" t="s">
        <v>26</v>
      </c>
      <c r="AE10" s="115"/>
      <c r="AF10" s="115"/>
      <c r="AG10" s="115"/>
      <c r="AH10" s="115"/>
      <c r="AI10" s="115"/>
      <c r="AJ10" s="133"/>
      <c r="AK10" s="105" t="s">
        <v>28</v>
      </c>
      <c r="AL10" s="115"/>
      <c r="AM10" s="115"/>
      <c r="AN10" s="115"/>
      <c r="AO10" s="115"/>
      <c r="AP10" s="115"/>
      <c r="AQ10" s="133"/>
      <c r="AR10" s="105" t="s">
        <v>30</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5</v>
      </c>
      <c r="Q12" s="116">
        <f>WEEKDAY(DATE($X$2,$AB$2,2))</f>
        <v>6</v>
      </c>
      <c r="R12" s="116">
        <f>WEEKDAY(DATE($X$2,$AB$2,3))</f>
        <v>7</v>
      </c>
      <c r="S12" s="116">
        <f>WEEKDAY(DATE($X$2,$AB$2,4))</f>
        <v>1</v>
      </c>
      <c r="T12" s="116">
        <f>WEEKDAY(DATE($X$2,$AB$2,5))</f>
        <v>2</v>
      </c>
      <c r="U12" s="116">
        <f>WEEKDAY(DATE($X$2,$AB$2,6))</f>
        <v>3</v>
      </c>
      <c r="V12" s="134">
        <f>WEEKDAY(DATE($X$2,$AB$2,7))</f>
        <v>4</v>
      </c>
      <c r="W12" s="106">
        <f>WEEKDAY(DATE($X$2,$AB$2,8))</f>
        <v>5</v>
      </c>
      <c r="X12" s="116">
        <f>WEEKDAY(DATE($X$2,$AB$2,9))</f>
        <v>6</v>
      </c>
      <c r="Y12" s="116">
        <f>WEEKDAY(DATE($X$2,$AB$2,10))</f>
        <v>7</v>
      </c>
      <c r="Z12" s="116">
        <f>WEEKDAY(DATE($X$2,$AB$2,11))</f>
        <v>1</v>
      </c>
      <c r="AA12" s="116">
        <f>WEEKDAY(DATE($X$2,$AB$2,12))</f>
        <v>2</v>
      </c>
      <c r="AB12" s="116">
        <f>WEEKDAY(DATE($X$2,$AB$2,13))</f>
        <v>3</v>
      </c>
      <c r="AC12" s="134">
        <f>WEEKDAY(DATE($X$2,$AB$2,14))</f>
        <v>4</v>
      </c>
      <c r="AD12" s="106">
        <f>WEEKDAY(DATE($X$2,$AB$2,15))</f>
        <v>5</v>
      </c>
      <c r="AE12" s="116">
        <f>WEEKDAY(DATE($X$2,$AB$2,16))</f>
        <v>6</v>
      </c>
      <c r="AF12" s="116">
        <f>WEEKDAY(DATE($X$2,$AB$2,17))</f>
        <v>7</v>
      </c>
      <c r="AG12" s="116">
        <f>WEEKDAY(DATE($X$2,$AB$2,18))</f>
        <v>1</v>
      </c>
      <c r="AH12" s="116">
        <f>WEEKDAY(DATE($X$2,$AB$2,19))</f>
        <v>2</v>
      </c>
      <c r="AI12" s="116">
        <f>WEEKDAY(DATE($X$2,$AB$2,20))</f>
        <v>3</v>
      </c>
      <c r="AJ12" s="134">
        <f>WEEKDAY(DATE($X$2,$AB$2,21))</f>
        <v>4</v>
      </c>
      <c r="AK12" s="106">
        <f>WEEKDAY(DATE($X$2,$AB$2,22))</f>
        <v>5</v>
      </c>
      <c r="AL12" s="116">
        <f>WEEKDAY(DATE($X$2,$AB$2,23))</f>
        <v>6</v>
      </c>
      <c r="AM12" s="116">
        <f>WEEKDAY(DATE($X$2,$AB$2,24))</f>
        <v>7</v>
      </c>
      <c r="AN12" s="116">
        <f>WEEKDAY(DATE($X$2,$AB$2,25))</f>
        <v>1</v>
      </c>
      <c r="AO12" s="116">
        <f>WEEKDAY(DATE($X$2,$AB$2,26))</f>
        <v>2</v>
      </c>
      <c r="AP12" s="116">
        <f>WEEKDAY(DATE($X$2,$AB$2,27))</f>
        <v>3</v>
      </c>
      <c r="AQ12" s="134">
        <f>WEEKDAY(DATE($X$2,$AB$2,28))</f>
        <v>4</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木</v>
      </c>
      <c r="Q13" s="117" t="str">
        <f t="shared" si="0"/>
        <v>金</v>
      </c>
      <c r="R13" s="117" t="str">
        <f t="shared" si="0"/>
        <v>土</v>
      </c>
      <c r="S13" s="117" t="str">
        <f t="shared" si="0"/>
        <v>日</v>
      </c>
      <c r="T13" s="117" t="str">
        <f t="shared" si="0"/>
        <v>月</v>
      </c>
      <c r="U13" s="117" t="str">
        <f t="shared" si="0"/>
        <v>火</v>
      </c>
      <c r="V13" s="135" t="str">
        <f t="shared" si="0"/>
        <v>水</v>
      </c>
      <c r="W13" s="107" t="str">
        <f t="shared" si="0"/>
        <v>木</v>
      </c>
      <c r="X13" s="117" t="str">
        <f t="shared" si="0"/>
        <v>金</v>
      </c>
      <c r="Y13" s="117" t="str">
        <f t="shared" si="0"/>
        <v>土</v>
      </c>
      <c r="Z13" s="117" t="str">
        <f t="shared" si="0"/>
        <v>日</v>
      </c>
      <c r="AA13" s="117" t="str">
        <f t="shared" si="0"/>
        <v>月</v>
      </c>
      <c r="AB13" s="117" t="str">
        <f t="shared" si="0"/>
        <v>火</v>
      </c>
      <c r="AC13" s="135" t="str">
        <f t="shared" si="0"/>
        <v>水</v>
      </c>
      <c r="AD13" s="107" t="str">
        <f t="shared" si="0"/>
        <v>木</v>
      </c>
      <c r="AE13" s="117" t="str">
        <f t="shared" si="0"/>
        <v>金</v>
      </c>
      <c r="AF13" s="117" t="str">
        <f t="shared" si="0"/>
        <v>土</v>
      </c>
      <c r="AG13" s="117" t="str">
        <f t="shared" si="0"/>
        <v>日</v>
      </c>
      <c r="AH13" s="117" t="str">
        <f t="shared" si="0"/>
        <v>月</v>
      </c>
      <c r="AI13" s="117" t="str">
        <f t="shared" si="0"/>
        <v>火</v>
      </c>
      <c r="AJ13" s="135" t="str">
        <f t="shared" si="0"/>
        <v>水</v>
      </c>
      <c r="AK13" s="107" t="str">
        <f t="shared" si="0"/>
        <v>木</v>
      </c>
      <c r="AL13" s="117" t="str">
        <f t="shared" si="0"/>
        <v>金</v>
      </c>
      <c r="AM13" s="117" t="str">
        <f t="shared" si="0"/>
        <v>土</v>
      </c>
      <c r="AN13" s="117" t="str">
        <f t="shared" si="0"/>
        <v>日</v>
      </c>
      <c r="AO13" s="117" t="str">
        <f t="shared" si="0"/>
        <v>月</v>
      </c>
      <c r="AP13" s="117" t="str">
        <f t="shared" si="0"/>
        <v>火</v>
      </c>
      <c r="AQ13" s="135" t="str">
        <f t="shared" si="0"/>
        <v>水</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50000000000003" customHeight="1">
      <c r="A14" s="6"/>
      <c r="B14" s="13">
        <v>1</v>
      </c>
      <c r="C14" s="22" t="s">
        <v>17</v>
      </c>
      <c r="D14" s="38"/>
      <c r="E14" s="48" t="s">
        <v>13</v>
      </c>
      <c r="F14" s="53"/>
      <c r="G14" s="59" t="s">
        <v>103</v>
      </c>
      <c r="H14" s="62"/>
      <c r="I14" s="62"/>
      <c r="J14" s="62"/>
      <c r="K14" s="78"/>
      <c r="L14" s="85" t="s">
        <v>127</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50000000000003" customHeight="1">
      <c r="A15" s="6"/>
      <c r="B15" s="14">
        <f t="shared" ref="B15:B31" si="3">B14+1</f>
        <v>2</v>
      </c>
      <c r="C15" s="23" t="s">
        <v>102</v>
      </c>
      <c r="D15" s="39"/>
      <c r="E15" s="49" t="s">
        <v>13</v>
      </c>
      <c r="F15" s="54"/>
      <c r="G15" s="60" t="s">
        <v>103</v>
      </c>
      <c r="H15" s="63"/>
      <c r="I15" s="63"/>
      <c r="J15" s="63"/>
      <c r="K15" s="79"/>
      <c r="L15" s="86" t="s">
        <v>16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50000000000003" customHeight="1">
      <c r="A16" s="6"/>
      <c r="B16" s="14">
        <f t="shared" si="3"/>
        <v>3</v>
      </c>
      <c r="C16" s="23" t="s">
        <v>102</v>
      </c>
      <c r="D16" s="39"/>
      <c r="E16" s="49" t="s">
        <v>13</v>
      </c>
      <c r="F16" s="54"/>
      <c r="G16" s="60" t="s">
        <v>102</v>
      </c>
      <c r="H16" s="63"/>
      <c r="I16" s="63"/>
      <c r="J16" s="63"/>
      <c r="K16" s="79"/>
      <c r="L16" s="86" t="s">
        <v>39</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50000000000003" customHeight="1">
      <c r="A17" s="6"/>
      <c r="B17" s="14">
        <f t="shared" si="3"/>
        <v>4</v>
      </c>
      <c r="C17" s="23" t="s">
        <v>102</v>
      </c>
      <c r="D17" s="39"/>
      <c r="E17" s="49" t="s">
        <v>13</v>
      </c>
      <c r="F17" s="54"/>
      <c r="G17" s="60" t="s">
        <v>102</v>
      </c>
      <c r="H17" s="63"/>
      <c r="I17" s="63"/>
      <c r="J17" s="63"/>
      <c r="K17" s="79"/>
      <c r="L17" s="86" t="s">
        <v>75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50000000000003" customHeight="1">
      <c r="A18" s="6"/>
      <c r="B18" s="14">
        <f t="shared" si="3"/>
        <v>5</v>
      </c>
      <c r="C18" s="23" t="s">
        <v>102</v>
      </c>
      <c r="D18" s="39"/>
      <c r="E18" s="49" t="s">
        <v>3</v>
      </c>
      <c r="F18" s="54"/>
      <c r="G18" s="60" t="s">
        <v>102</v>
      </c>
      <c r="H18" s="63"/>
      <c r="I18" s="63"/>
      <c r="J18" s="63"/>
      <c r="K18" s="79"/>
      <c r="L18" s="86" t="s">
        <v>74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113</v>
      </c>
      <c r="C33" s="16"/>
      <c r="D33" s="16"/>
      <c r="E33" s="16"/>
      <c r="F33" s="16"/>
      <c r="G33" s="16"/>
      <c r="H33" s="16"/>
      <c r="I33" s="16"/>
      <c r="J33" s="16"/>
      <c r="K33" s="16"/>
      <c r="L33" s="29"/>
      <c r="M33" s="16"/>
      <c r="N33" s="16"/>
      <c r="O33" s="16"/>
      <c r="P33" s="16"/>
      <c r="Q33" s="16"/>
      <c r="R33" s="16"/>
      <c r="S33" s="16"/>
      <c r="T33" s="16" t="s">
        <v>67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50</v>
      </c>
      <c r="D34" s="26"/>
      <c r="E34" s="26" t="s">
        <v>51</v>
      </c>
      <c r="F34" s="26"/>
      <c r="G34" s="26"/>
      <c r="H34" s="26"/>
      <c r="I34" s="16"/>
      <c r="J34" s="72" t="s">
        <v>55</v>
      </c>
      <c r="K34" s="72"/>
      <c r="L34" s="72"/>
      <c r="M34" s="72"/>
      <c r="N34" s="31"/>
      <c r="O34" s="31"/>
      <c r="P34" s="111" t="s">
        <v>54</v>
      </c>
      <c r="Q34" s="111"/>
      <c r="R34" s="16"/>
      <c r="S34" s="16"/>
      <c r="T34" s="28" t="s">
        <v>21</v>
      </c>
      <c r="U34" s="42"/>
      <c r="V34" s="28" t="s">
        <v>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53</v>
      </c>
      <c r="F35" s="27"/>
      <c r="G35" s="27" t="s">
        <v>46</v>
      </c>
      <c r="H35" s="27"/>
      <c r="I35" s="16"/>
      <c r="J35" s="27" t="s">
        <v>53</v>
      </c>
      <c r="K35" s="27"/>
      <c r="L35" s="27" t="s">
        <v>46</v>
      </c>
      <c r="M35" s="27"/>
      <c r="N35" s="31"/>
      <c r="O35" s="31"/>
      <c r="P35" s="111" t="s">
        <v>59</v>
      </c>
      <c r="Q35" s="111"/>
      <c r="R35" s="16"/>
      <c r="S35" s="16"/>
      <c r="T35" s="28" t="s">
        <v>13</v>
      </c>
      <c r="U35" s="42"/>
      <c r="V35" s="28" t="s">
        <v>60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13</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9</v>
      </c>
      <c r="U36" s="42"/>
      <c r="V36" s="28" t="s">
        <v>18</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9</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3</v>
      </c>
      <c r="U37" s="42"/>
      <c r="V37" s="28" t="s">
        <v>62</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3</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45</v>
      </c>
      <c r="Q38" s="57"/>
      <c r="R38" s="16"/>
      <c r="S38" s="16"/>
      <c r="T38" s="28" t="s">
        <v>19</v>
      </c>
      <c r="U38" s="42"/>
      <c r="V38" s="28" t="s">
        <v>66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19</v>
      </c>
      <c r="D39" s="42"/>
      <c r="E39" s="52">
        <f>SUMIFS($AU$14:$AV$31,$C$14:$D$31,"介護支援専門員",$E$14:$F$31,"D")</f>
        <v>0</v>
      </c>
      <c r="F39" s="57"/>
      <c r="G39" s="52">
        <f>SUMIFS($AW$14:$AX$31,$C$14:$D$31,"介護支援専門員",$E$14:$F$31,"D")</f>
        <v>0</v>
      </c>
      <c r="H39" s="57"/>
      <c r="I39" s="67"/>
      <c r="J39" s="73">
        <v>0</v>
      </c>
      <c r="K39" s="81"/>
      <c r="L39" s="73">
        <v>0</v>
      </c>
      <c r="M39" s="81"/>
      <c r="N39" s="93"/>
      <c r="O39" s="93"/>
      <c r="P39" s="52" t="s">
        <v>45</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34</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61</v>
      </c>
      <c r="D42" s="16"/>
      <c r="E42" s="16"/>
      <c r="F42" s="16"/>
      <c r="G42" s="16"/>
      <c r="H42" s="16"/>
      <c r="I42" s="68" t="s">
        <v>80</v>
      </c>
      <c r="J42" s="74" t="s">
        <v>85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56</v>
      </c>
      <c r="D43" s="16"/>
      <c r="E43" s="16"/>
      <c r="F43" s="16"/>
      <c r="G43" s="16"/>
      <c r="H43" s="16" t="s">
        <v>0</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57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12</v>
      </c>
      <c r="H45" s="28">
        <f>IF($J$42="週",$AV$5,$AZ$5)</f>
        <v>40</v>
      </c>
      <c r="I45" s="44"/>
      <c r="J45" s="44"/>
      <c r="K45" s="42"/>
      <c r="L45" s="26" t="s">
        <v>44</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68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107</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54</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47</v>
      </c>
      <c r="D49" s="31"/>
      <c r="E49" s="31"/>
      <c r="F49" s="31"/>
      <c r="G49" s="31"/>
      <c r="H49" s="16" t="s">
        <v>58</v>
      </c>
      <c r="I49" s="31"/>
      <c r="J49" s="31"/>
      <c r="K49" s="31"/>
      <c r="L49" s="31"/>
      <c r="M49" s="27" t="s">
        <v>34</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76</v>
      </c>
      <c r="H50" s="65">
        <f>M45</f>
        <v>0.5</v>
      </c>
      <c r="I50" s="69"/>
      <c r="J50" s="69"/>
      <c r="K50" s="83"/>
      <c r="L50" s="26" t="s">
        <v>44</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18"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F57"/>
  <sheetViews>
    <sheetView showGridLines="0" view="pageBreakPreview" zoomScale="75" zoomScaleNormal="55" zoomScaleSheetLayoutView="75" workbookViewId="0">
      <selection activeCell="Y4" sqref="Y4"/>
    </sheetView>
  </sheetViews>
  <sheetFormatPr defaultColWidth="4.5" defaultRowHeight="20.25" customHeight="1"/>
  <cols>
    <col min="1" max="1" width="1.375" style="196" customWidth="1"/>
    <col min="2" max="56" width="5.625" style="196" customWidth="1"/>
    <col min="57" max="16384" width="4.5" style="196"/>
  </cols>
  <sheetData>
    <row r="1" spans="1:57" s="197" customFormat="1" ht="20.25" customHeight="1">
      <c r="A1" s="4"/>
      <c r="B1" s="4"/>
      <c r="C1" s="17" t="s">
        <v>126</v>
      </c>
      <c r="D1" s="17"/>
      <c r="E1" s="4"/>
      <c r="F1" s="4"/>
      <c r="G1" s="34" t="s">
        <v>10</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15</v>
      </c>
      <c r="AL1" s="66" t="s">
        <v>31</v>
      </c>
      <c r="AM1" s="153" t="s">
        <v>100</v>
      </c>
      <c r="AN1" s="153"/>
      <c r="AO1" s="153"/>
      <c r="AP1" s="153"/>
      <c r="AQ1" s="153"/>
      <c r="AR1" s="153"/>
      <c r="AS1" s="153"/>
      <c r="AT1" s="153"/>
      <c r="AU1" s="153"/>
      <c r="AV1" s="153"/>
      <c r="AW1" s="153"/>
      <c r="AX1" s="153"/>
      <c r="AY1" s="153"/>
      <c r="AZ1" s="153"/>
      <c r="BA1" s="153"/>
      <c r="BB1" s="152" t="s">
        <v>1</v>
      </c>
      <c r="BC1" s="4"/>
      <c r="BD1" s="4"/>
    </row>
    <row r="2" spans="1:57" s="198" customFormat="1" ht="20.25" customHeight="1">
      <c r="A2" s="5"/>
      <c r="B2" s="5"/>
      <c r="C2" s="5"/>
      <c r="D2" s="34"/>
      <c r="E2" s="5"/>
      <c r="F2" s="5"/>
      <c r="G2" s="5"/>
      <c r="H2" s="34"/>
      <c r="I2" s="66"/>
      <c r="J2" s="66"/>
      <c r="K2" s="66"/>
      <c r="L2" s="66"/>
      <c r="M2" s="66"/>
      <c r="N2" s="5"/>
      <c r="O2" s="5"/>
      <c r="P2" s="5"/>
      <c r="Q2" s="5"/>
      <c r="R2" s="5"/>
      <c r="S2" s="5"/>
      <c r="T2" s="66" t="s">
        <v>2</v>
      </c>
      <c r="U2" s="126">
        <v>3</v>
      </c>
      <c r="V2" s="126"/>
      <c r="W2" s="66" t="s">
        <v>31</v>
      </c>
      <c r="X2" s="143">
        <f>IF(U2=0,"",YEAR(DATE(2018+U2,1,1)))</f>
        <v>2021</v>
      </c>
      <c r="Y2" s="143"/>
      <c r="Z2" s="5" t="s">
        <v>35</v>
      </c>
      <c r="AA2" s="5" t="s">
        <v>38</v>
      </c>
      <c r="AB2" s="126">
        <v>4</v>
      </c>
      <c r="AC2" s="126"/>
      <c r="AD2" s="5" t="s">
        <v>40</v>
      </c>
      <c r="AE2" s="5"/>
      <c r="AF2" s="5"/>
      <c r="AG2" s="5"/>
      <c r="AH2" s="5"/>
      <c r="AI2" s="5"/>
      <c r="AJ2" s="152"/>
      <c r="AK2" s="66" t="s">
        <v>33</v>
      </c>
      <c r="AL2" s="66" t="s">
        <v>31</v>
      </c>
      <c r="AM2" s="126"/>
      <c r="AN2" s="126"/>
      <c r="AO2" s="126"/>
      <c r="AP2" s="126"/>
      <c r="AQ2" s="126"/>
      <c r="AR2" s="126"/>
      <c r="AS2" s="126"/>
      <c r="AT2" s="126"/>
      <c r="AU2" s="126"/>
      <c r="AV2" s="126"/>
      <c r="AW2" s="126"/>
      <c r="AX2" s="126"/>
      <c r="AY2" s="126"/>
      <c r="AZ2" s="126"/>
      <c r="BA2" s="126"/>
      <c r="BB2" s="152" t="s">
        <v>1</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69</v>
      </c>
      <c r="AZ3" s="181" t="s">
        <v>24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87</v>
      </c>
      <c r="AZ4" s="181" t="s">
        <v>89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63</v>
      </c>
      <c r="AK5" s="151"/>
      <c r="AL5" s="151"/>
      <c r="AM5" s="151"/>
      <c r="AN5" s="151"/>
      <c r="AO5" s="151"/>
      <c r="AP5" s="151"/>
      <c r="AQ5" s="151"/>
      <c r="AR5" s="8"/>
      <c r="AS5" s="8"/>
      <c r="AT5" s="158"/>
      <c r="AU5" s="151"/>
      <c r="AV5" s="166">
        <v>40</v>
      </c>
      <c r="AW5" s="174"/>
      <c r="AX5" s="158" t="s">
        <v>22</v>
      </c>
      <c r="AY5" s="151"/>
      <c r="AZ5" s="166">
        <v>160</v>
      </c>
      <c r="BA5" s="174"/>
      <c r="BB5" s="158" t="s">
        <v>79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108</v>
      </c>
      <c r="AR6" s="151"/>
      <c r="AS6" s="157"/>
      <c r="AT6" s="157"/>
      <c r="AU6" s="157"/>
      <c r="AV6" s="151"/>
      <c r="AW6" s="151"/>
      <c r="AX6" s="156"/>
      <c r="AY6" s="151"/>
      <c r="AZ6" s="166">
        <v>100</v>
      </c>
      <c r="BA6" s="174"/>
      <c r="BB6" s="189" t="s">
        <v>8</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43</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36</v>
      </c>
      <c r="C9" s="19" t="s">
        <v>109</v>
      </c>
      <c r="D9" s="35"/>
      <c r="E9" s="45" t="s">
        <v>41</v>
      </c>
      <c r="F9" s="35"/>
      <c r="G9" s="45" t="s">
        <v>110</v>
      </c>
      <c r="H9" s="19"/>
      <c r="I9" s="19"/>
      <c r="J9" s="19"/>
      <c r="K9" s="35"/>
      <c r="L9" s="45" t="s">
        <v>65</v>
      </c>
      <c r="M9" s="19"/>
      <c r="N9" s="19"/>
      <c r="O9" s="96"/>
      <c r="P9" s="104" t="s">
        <v>27</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111</v>
      </c>
      <c r="AX9" s="167"/>
      <c r="AY9" s="176" t="s">
        <v>112</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23</v>
      </c>
      <c r="Q10" s="115"/>
      <c r="R10" s="115"/>
      <c r="S10" s="115"/>
      <c r="T10" s="115"/>
      <c r="U10" s="115"/>
      <c r="V10" s="133"/>
      <c r="W10" s="105" t="s">
        <v>25</v>
      </c>
      <c r="X10" s="115"/>
      <c r="Y10" s="115"/>
      <c r="Z10" s="115"/>
      <c r="AA10" s="115"/>
      <c r="AB10" s="115"/>
      <c r="AC10" s="133"/>
      <c r="AD10" s="105" t="s">
        <v>26</v>
      </c>
      <c r="AE10" s="115"/>
      <c r="AF10" s="115"/>
      <c r="AG10" s="115"/>
      <c r="AH10" s="115"/>
      <c r="AI10" s="115"/>
      <c r="AJ10" s="133"/>
      <c r="AK10" s="105" t="s">
        <v>28</v>
      </c>
      <c r="AL10" s="115"/>
      <c r="AM10" s="115"/>
      <c r="AN10" s="115"/>
      <c r="AO10" s="115"/>
      <c r="AP10" s="115"/>
      <c r="AQ10" s="133"/>
      <c r="AR10" s="105" t="s">
        <v>30</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5</v>
      </c>
      <c r="Q12" s="116">
        <f>WEEKDAY(DATE($X$2,$AB$2,2))</f>
        <v>6</v>
      </c>
      <c r="R12" s="116">
        <f>WEEKDAY(DATE($X$2,$AB$2,3))</f>
        <v>7</v>
      </c>
      <c r="S12" s="116">
        <f>WEEKDAY(DATE($X$2,$AB$2,4))</f>
        <v>1</v>
      </c>
      <c r="T12" s="116">
        <f>WEEKDAY(DATE($X$2,$AB$2,5))</f>
        <v>2</v>
      </c>
      <c r="U12" s="116">
        <f>WEEKDAY(DATE($X$2,$AB$2,6))</f>
        <v>3</v>
      </c>
      <c r="V12" s="134">
        <f>WEEKDAY(DATE($X$2,$AB$2,7))</f>
        <v>4</v>
      </c>
      <c r="W12" s="106">
        <f>WEEKDAY(DATE($X$2,$AB$2,8))</f>
        <v>5</v>
      </c>
      <c r="X12" s="116">
        <f>WEEKDAY(DATE($X$2,$AB$2,9))</f>
        <v>6</v>
      </c>
      <c r="Y12" s="116">
        <f>WEEKDAY(DATE($X$2,$AB$2,10))</f>
        <v>7</v>
      </c>
      <c r="Z12" s="116">
        <f>WEEKDAY(DATE($X$2,$AB$2,11))</f>
        <v>1</v>
      </c>
      <c r="AA12" s="116">
        <f>WEEKDAY(DATE($X$2,$AB$2,12))</f>
        <v>2</v>
      </c>
      <c r="AB12" s="116">
        <f>WEEKDAY(DATE($X$2,$AB$2,13))</f>
        <v>3</v>
      </c>
      <c r="AC12" s="134">
        <f>WEEKDAY(DATE($X$2,$AB$2,14))</f>
        <v>4</v>
      </c>
      <c r="AD12" s="106">
        <f>WEEKDAY(DATE($X$2,$AB$2,15))</f>
        <v>5</v>
      </c>
      <c r="AE12" s="116">
        <f>WEEKDAY(DATE($X$2,$AB$2,16))</f>
        <v>6</v>
      </c>
      <c r="AF12" s="116">
        <f>WEEKDAY(DATE($X$2,$AB$2,17))</f>
        <v>7</v>
      </c>
      <c r="AG12" s="116">
        <f>WEEKDAY(DATE($X$2,$AB$2,18))</f>
        <v>1</v>
      </c>
      <c r="AH12" s="116">
        <f>WEEKDAY(DATE($X$2,$AB$2,19))</f>
        <v>2</v>
      </c>
      <c r="AI12" s="116">
        <f>WEEKDAY(DATE($X$2,$AB$2,20))</f>
        <v>3</v>
      </c>
      <c r="AJ12" s="134">
        <f>WEEKDAY(DATE($X$2,$AB$2,21))</f>
        <v>4</v>
      </c>
      <c r="AK12" s="106">
        <f>WEEKDAY(DATE($X$2,$AB$2,22))</f>
        <v>5</v>
      </c>
      <c r="AL12" s="116">
        <f>WEEKDAY(DATE($X$2,$AB$2,23))</f>
        <v>6</v>
      </c>
      <c r="AM12" s="116">
        <f>WEEKDAY(DATE($X$2,$AB$2,24))</f>
        <v>7</v>
      </c>
      <c r="AN12" s="116">
        <f>WEEKDAY(DATE($X$2,$AB$2,25))</f>
        <v>1</v>
      </c>
      <c r="AO12" s="116">
        <f>WEEKDAY(DATE($X$2,$AB$2,26))</f>
        <v>2</v>
      </c>
      <c r="AP12" s="116">
        <f>WEEKDAY(DATE($X$2,$AB$2,27))</f>
        <v>3</v>
      </c>
      <c r="AQ12" s="134">
        <f>WEEKDAY(DATE($X$2,$AB$2,28))</f>
        <v>4</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木</v>
      </c>
      <c r="Q13" s="117" t="str">
        <f t="shared" si="0"/>
        <v>金</v>
      </c>
      <c r="R13" s="117" t="str">
        <f t="shared" si="0"/>
        <v>土</v>
      </c>
      <c r="S13" s="117" t="str">
        <f t="shared" si="0"/>
        <v>日</v>
      </c>
      <c r="T13" s="117" t="str">
        <f t="shared" si="0"/>
        <v>月</v>
      </c>
      <c r="U13" s="117" t="str">
        <f t="shared" si="0"/>
        <v>火</v>
      </c>
      <c r="V13" s="135" t="str">
        <f t="shared" si="0"/>
        <v>水</v>
      </c>
      <c r="W13" s="107" t="str">
        <f t="shared" si="0"/>
        <v>木</v>
      </c>
      <c r="X13" s="117" t="str">
        <f t="shared" si="0"/>
        <v>金</v>
      </c>
      <c r="Y13" s="117" t="str">
        <f t="shared" si="0"/>
        <v>土</v>
      </c>
      <c r="Z13" s="117" t="str">
        <f t="shared" si="0"/>
        <v>日</v>
      </c>
      <c r="AA13" s="117" t="str">
        <f t="shared" si="0"/>
        <v>月</v>
      </c>
      <c r="AB13" s="117" t="str">
        <f t="shared" si="0"/>
        <v>火</v>
      </c>
      <c r="AC13" s="135" t="str">
        <f t="shared" si="0"/>
        <v>水</v>
      </c>
      <c r="AD13" s="107" t="str">
        <f t="shared" si="0"/>
        <v>木</v>
      </c>
      <c r="AE13" s="117" t="str">
        <f t="shared" si="0"/>
        <v>金</v>
      </c>
      <c r="AF13" s="117" t="str">
        <f t="shared" si="0"/>
        <v>土</v>
      </c>
      <c r="AG13" s="117" t="str">
        <f t="shared" si="0"/>
        <v>日</v>
      </c>
      <c r="AH13" s="117" t="str">
        <f t="shared" si="0"/>
        <v>月</v>
      </c>
      <c r="AI13" s="117" t="str">
        <f t="shared" si="0"/>
        <v>火</v>
      </c>
      <c r="AJ13" s="135" t="str">
        <f t="shared" si="0"/>
        <v>水</v>
      </c>
      <c r="AK13" s="107" t="str">
        <f t="shared" si="0"/>
        <v>木</v>
      </c>
      <c r="AL13" s="117" t="str">
        <f t="shared" si="0"/>
        <v>金</v>
      </c>
      <c r="AM13" s="117" t="str">
        <f t="shared" si="0"/>
        <v>土</v>
      </c>
      <c r="AN13" s="117" t="str">
        <f t="shared" si="0"/>
        <v>日</v>
      </c>
      <c r="AO13" s="117" t="str">
        <f t="shared" si="0"/>
        <v>月</v>
      </c>
      <c r="AP13" s="117" t="str">
        <f t="shared" si="0"/>
        <v>火</v>
      </c>
      <c r="AQ13" s="135" t="str">
        <f t="shared" si="0"/>
        <v>水</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50000000000003"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50000000000003"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50000000000003"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50000000000003"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50000000000003"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113</v>
      </c>
      <c r="C33" s="16"/>
      <c r="D33" s="16"/>
      <c r="E33" s="16"/>
      <c r="F33" s="16"/>
      <c r="G33" s="16"/>
      <c r="H33" s="16"/>
      <c r="I33" s="16"/>
      <c r="J33" s="16"/>
      <c r="K33" s="16"/>
      <c r="L33" s="29"/>
      <c r="M33" s="16"/>
      <c r="N33" s="16"/>
      <c r="O33" s="16"/>
      <c r="P33" s="16"/>
      <c r="Q33" s="16"/>
      <c r="R33" s="16"/>
      <c r="S33" s="16"/>
      <c r="T33" s="16" t="s">
        <v>67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50</v>
      </c>
      <c r="D34" s="26"/>
      <c r="E34" s="26" t="s">
        <v>51</v>
      </c>
      <c r="F34" s="26"/>
      <c r="G34" s="26"/>
      <c r="H34" s="26"/>
      <c r="I34" s="16"/>
      <c r="J34" s="72" t="s">
        <v>55</v>
      </c>
      <c r="K34" s="72"/>
      <c r="L34" s="72"/>
      <c r="M34" s="72"/>
      <c r="N34" s="31"/>
      <c r="O34" s="31"/>
      <c r="P34" s="111" t="s">
        <v>54</v>
      </c>
      <c r="Q34" s="111"/>
      <c r="R34" s="16"/>
      <c r="S34" s="16"/>
      <c r="T34" s="28" t="s">
        <v>21</v>
      </c>
      <c r="U34" s="42"/>
      <c r="V34" s="28" t="s">
        <v>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53</v>
      </c>
      <c r="F35" s="27"/>
      <c r="G35" s="27" t="s">
        <v>46</v>
      </c>
      <c r="H35" s="27"/>
      <c r="I35" s="16"/>
      <c r="J35" s="27" t="s">
        <v>53</v>
      </c>
      <c r="K35" s="27"/>
      <c r="L35" s="27" t="s">
        <v>46</v>
      </c>
      <c r="M35" s="27"/>
      <c r="N35" s="31"/>
      <c r="O35" s="31"/>
      <c r="P35" s="111" t="s">
        <v>59</v>
      </c>
      <c r="Q35" s="111"/>
      <c r="R35" s="16"/>
      <c r="S35" s="16"/>
      <c r="T35" s="28" t="s">
        <v>13</v>
      </c>
      <c r="U35" s="42"/>
      <c r="V35" s="28" t="s">
        <v>60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13</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9</v>
      </c>
      <c r="U36" s="42"/>
      <c r="V36" s="28" t="s">
        <v>18</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9</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3</v>
      </c>
      <c r="U37" s="42"/>
      <c r="V37" s="28" t="s">
        <v>62</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3</v>
      </c>
      <c r="D38" s="42"/>
      <c r="E38" s="52">
        <f>SUMIFS($AU$14:$AV$31,$C$14:$D$31,"介護支援専門員",$E$14:$F$31,"C")</f>
        <v>0</v>
      </c>
      <c r="F38" s="57"/>
      <c r="G38" s="52">
        <f>SUMIFS($AW$14:$AX$31,$C$14:$D$31,"介護支援専門員",$E$14:$F$31,"C")</f>
        <v>0</v>
      </c>
      <c r="H38" s="57"/>
      <c r="I38" s="67"/>
      <c r="J38" s="73">
        <v>0</v>
      </c>
      <c r="K38" s="81"/>
      <c r="L38" s="73">
        <v>0</v>
      </c>
      <c r="M38" s="81"/>
      <c r="N38" s="93"/>
      <c r="O38" s="93"/>
      <c r="P38" s="52" t="s">
        <v>45</v>
      </c>
      <c r="Q38" s="57"/>
      <c r="R38" s="16"/>
      <c r="S38" s="16"/>
      <c r="T38" s="28" t="s">
        <v>19</v>
      </c>
      <c r="U38" s="42"/>
      <c r="V38" s="28" t="s">
        <v>66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19</v>
      </c>
      <c r="D39" s="42"/>
      <c r="E39" s="52">
        <f>SUMIFS($AU$14:$AV$31,$C$14:$D$31,"介護支援専門員",$E$14:$F$31,"D")</f>
        <v>0</v>
      </c>
      <c r="F39" s="57"/>
      <c r="G39" s="52">
        <f>SUMIFS($AW$14:$AX$31,$C$14:$D$31,"介護支援専門員",$E$14:$F$31,"D")</f>
        <v>0</v>
      </c>
      <c r="H39" s="57"/>
      <c r="I39" s="67"/>
      <c r="J39" s="73">
        <v>0</v>
      </c>
      <c r="K39" s="81"/>
      <c r="L39" s="73">
        <v>0</v>
      </c>
      <c r="M39" s="81"/>
      <c r="N39" s="93"/>
      <c r="O39" s="93"/>
      <c r="P39" s="52" t="s">
        <v>45</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34</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61</v>
      </c>
      <c r="D42" s="16"/>
      <c r="E42" s="16"/>
      <c r="F42" s="16"/>
      <c r="G42" s="16"/>
      <c r="H42" s="16"/>
      <c r="I42" s="68" t="s">
        <v>80</v>
      </c>
      <c r="J42" s="74" t="s">
        <v>85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56</v>
      </c>
      <c r="D43" s="16"/>
      <c r="E43" s="16"/>
      <c r="F43" s="16"/>
      <c r="G43" s="16"/>
      <c r="H43" s="16" t="s">
        <v>0</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57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12</v>
      </c>
      <c r="H45" s="28">
        <f>IF($J$42="週",$AV$5,$AZ$5)</f>
        <v>40</v>
      </c>
      <c r="I45" s="44"/>
      <c r="J45" s="44"/>
      <c r="K45" s="42"/>
      <c r="L45" s="26" t="s">
        <v>44</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68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107</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54</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47</v>
      </c>
      <c r="D49" s="31"/>
      <c r="E49" s="31"/>
      <c r="F49" s="31"/>
      <c r="G49" s="31"/>
      <c r="H49" s="16" t="s">
        <v>58</v>
      </c>
      <c r="I49" s="31"/>
      <c r="J49" s="31"/>
      <c r="K49" s="31"/>
      <c r="L49" s="31"/>
      <c r="M49" s="27" t="s">
        <v>34</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76</v>
      </c>
      <c r="H50" s="65">
        <f>M45</f>
        <v>0</v>
      </c>
      <c r="I50" s="69"/>
      <c r="J50" s="69"/>
      <c r="K50" s="83"/>
      <c r="L50" s="26" t="s">
        <v>44</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88" right="0.23622047244094488" top="0.43307086614173218"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C69"/>
  <sheetViews>
    <sheetView topLeftCell="A55" workbookViewId="0">
      <selection activeCell="C76" sqref="C76"/>
    </sheetView>
  </sheetViews>
  <sheetFormatPr defaultRowHeight="18.75"/>
  <cols>
    <col min="1" max="2" width="9" style="208" customWidth="1"/>
    <col min="3" max="3" width="44.25" style="208" customWidth="1"/>
    <col min="4" max="16384" width="9" style="208" customWidth="1"/>
  </cols>
  <sheetData>
    <row r="1" spans="1:10">
      <c r="A1" s="208" t="s">
        <v>32</v>
      </c>
    </row>
    <row r="2" spans="1:10" s="209" customFormat="1" ht="20.25" customHeight="1">
      <c r="A2" s="210" t="s">
        <v>106</v>
      </c>
      <c r="B2" s="210"/>
      <c r="C2" s="211"/>
    </row>
    <row r="3" spans="1:10" s="209" customFormat="1" ht="20.25" customHeight="1">
      <c r="A3" s="211"/>
      <c r="B3" s="211"/>
      <c r="C3" s="211"/>
    </row>
    <row r="4" spans="1:10" s="209" customFormat="1" ht="20.25" customHeight="1">
      <c r="A4" s="212"/>
      <c r="B4" s="211" t="s">
        <v>81</v>
      </c>
      <c r="C4" s="211"/>
      <c r="E4" s="211" t="s">
        <v>83</v>
      </c>
      <c r="F4" s="211"/>
      <c r="G4" s="211"/>
      <c r="H4" s="211"/>
      <c r="I4" s="211"/>
      <c r="J4" s="211"/>
    </row>
    <row r="5" spans="1:10" s="209" customFormat="1" ht="20.25" customHeight="1">
      <c r="A5" s="213"/>
      <c r="B5" s="211" t="s">
        <v>82</v>
      </c>
      <c r="C5" s="211"/>
      <c r="E5" s="211"/>
      <c r="F5" s="211"/>
      <c r="G5" s="211"/>
      <c r="H5" s="211"/>
      <c r="I5" s="211"/>
      <c r="J5" s="211"/>
    </row>
    <row r="6" spans="1:10" s="209" customFormat="1" ht="20.25" customHeight="1">
      <c r="A6" s="214" t="s">
        <v>78</v>
      </c>
      <c r="B6" s="211"/>
      <c r="C6" s="211"/>
    </row>
    <row r="7" spans="1:10" s="209" customFormat="1" ht="20.25" customHeight="1">
      <c r="A7" s="214"/>
      <c r="B7" s="211"/>
      <c r="C7" s="211"/>
    </row>
    <row r="8" spans="1:10" s="209" customFormat="1" ht="20.25" customHeight="1">
      <c r="A8" s="211" t="s">
        <v>48</v>
      </c>
      <c r="B8" s="211"/>
      <c r="C8" s="211"/>
    </row>
    <row r="9" spans="1:10" s="209" customFormat="1" ht="20.25" customHeight="1">
      <c r="A9" s="214"/>
      <c r="B9" s="211"/>
      <c r="C9" s="211"/>
    </row>
    <row r="10" spans="1:10" s="209" customFormat="1" ht="20.25" customHeight="1">
      <c r="A10" s="211" t="s">
        <v>90</v>
      </c>
      <c r="B10" s="211"/>
      <c r="C10" s="211"/>
    </row>
    <row r="11" spans="1:10" s="209" customFormat="1" ht="20.25" customHeight="1">
      <c r="A11" s="211"/>
      <c r="B11" s="211"/>
      <c r="C11" s="211"/>
    </row>
    <row r="12" spans="1:10" s="209" customFormat="1" ht="20.25" customHeight="1">
      <c r="A12" s="211" t="s">
        <v>92</v>
      </c>
      <c r="B12" s="211"/>
      <c r="C12" s="211"/>
    </row>
    <row r="13" spans="1:10" s="209" customFormat="1" ht="20.25" customHeight="1">
      <c r="A13" s="211"/>
      <c r="B13" s="211"/>
      <c r="C13" s="211"/>
    </row>
    <row r="14" spans="1:10" s="209" customFormat="1" ht="20.25" customHeight="1">
      <c r="A14" s="211" t="s">
        <v>64</v>
      </c>
      <c r="B14" s="211"/>
      <c r="C14" s="211"/>
    </row>
    <row r="15" spans="1:10" s="209" customFormat="1" ht="20.25" customHeight="1">
      <c r="A15" s="211"/>
      <c r="B15" s="211"/>
      <c r="C15" s="211"/>
    </row>
    <row r="16" spans="1:10" s="209" customFormat="1" ht="20.25" customHeight="1">
      <c r="A16" s="211" t="s">
        <v>88</v>
      </c>
      <c r="B16" s="211"/>
      <c r="C16" s="211"/>
    </row>
    <row r="17" spans="1:3" s="209" customFormat="1" ht="20.25" customHeight="1">
      <c r="A17" s="211"/>
      <c r="B17" s="211"/>
      <c r="C17" s="211"/>
    </row>
    <row r="18" spans="1:3" s="209" customFormat="1" ht="20.25" customHeight="1">
      <c r="A18" s="211" t="s">
        <v>114</v>
      </c>
      <c r="B18" s="211"/>
      <c r="C18" s="211"/>
    </row>
    <row r="19" spans="1:3" s="209" customFormat="1" ht="20.25" customHeight="1">
      <c r="A19" s="211" t="s">
        <v>5</v>
      </c>
      <c r="B19" s="211"/>
      <c r="C19" s="211"/>
    </row>
    <row r="20" spans="1:3" s="209" customFormat="1" ht="20.25" customHeight="1">
      <c r="A20" s="211"/>
      <c r="B20" s="211"/>
      <c r="C20" s="211"/>
    </row>
    <row r="21" spans="1:3" s="209" customFormat="1" ht="20.25" customHeight="1">
      <c r="A21" s="211"/>
      <c r="B21" s="219" t="s">
        <v>36</v>
      </c>
      <c r="C21" s="219" t="s">
        <v>11</v>
      </c>
    </row>
    <row r="22" spans="1:3" s="209" customFormat="1" ht="20.25" customHeight="1">
      <c r="A22" s="211"/>
      <c r="B22" s="219">
        <v>1</v>
      </c>
      <c r="C22" s="221" t="s">
        <v>17</v>
      </c>
    </row>
    <row r="23" spans="1:3" s="209" customFormat="1" ht="20.25" customHeight="1">
      <c r="A23" s="211"/>
      <c r="B23" s="219">
        <v>2</v>
      </c>
      <c r="C23" s="221" t="s">
        <v>102</v>
      </c>
    </row>
    <row r="24" spans="1:3" s="209" customFormat="1" ht="20.25" customHeight="1">
      <c r="A24" s="211"/>
      <c r="B24" s="219">
        <v>3</v>
      </c>
      <c r="C24" s="221" t="s">
        <v>49</v>
      </c>
    </row>
    <row r="25" spans="1:3" s="209" customFormat="1" ht="20.25" customHeight="1">
      <c r="A25" s="211"/>
      <c r="B25" s="211"/>
      <c r="C25" s="211"/>
    </row>
    <row r="26" spans="1:3" s="209" customFormat="1" ht="20.25" customHeight="1">
      <c r="A26" s="211" t="s">
        <v>115</v>
      </c>
      <c r="B26" s="211"/>
      <c r="C26" s="211"/>
    </row>
    <row r="27" spans="1:3" s="209" customFormat="1" ht="20.25" customHeight="1">
      <c r="A27" s="211" t="s">
        <v>37</v>
      </c>
      <c r="B27" s="211"/>
      <c r="C27" s="211"/>
    </row>
    <row r="28" spans="1:3" s="209" customFormat="1" ht="20.25" customHeight="1">
      <c r="A28" s="211"/>
      <c r="B28" s="211"/>
      <c r="C28" s="211"/>
    </row>
    <row r="29" spans="1:3" s="209" customFormat="1" ht="20.25" customHeight="1">
      <c r="A29" s="211"/>
      <c r="B29" s="219" t="s">
        <v>21</v>
      </c>
      <c r="C29" s="219" t="s">
        <v>7</v>
      </c>
    </row>
    <row r="30" spans="1:3" s="209" customFormat="1" ht="20.25" customHeight="1">
      <c r="A30" s="211"/>
      <c r="B30" s="219" t="s">
        <v>13</v>
      </c>
      <c r="C30" s="221" t="s">
        <v>60</v>
      </c>
    </row>
    <row r="31" spans="1:3" s="209" customFormat="1" ht="20.25" customHeight="1">
      <c r="A31" s="211"/>
      <c r="B31" s="219" t="s">
        <v>9</v>
      </c>
      <c r="C31" s="221" t="s">
        <v>18</v>
      </c>
    </row>
    <row r="32" spans="1:3" s="209" customFormat="1" ht="20.25" customHeight="1">
      <c r="A32" s="211"/>
      <c r="B32" s="219" t="s">
        <v>3</v>
      </c>
      <c r="C32" s="221" t="s">
        <v>62</v>
      </c>
    </row>
    <row r="33" spans="1:55" s="209" customFormat="1" ht="20.25" customHeight="1">
      <c r="A33" s="211"/>
      <c r="B33" s="219" t="s">
        <v>19</v>
      </c>
      <c r="C33" s="221" t="s">
        <v>66</v>
      </c>
    </row>
    <row r="34" spans="1:55" s="209" customFormat="1" ht="20.25" customHeight="1">
      <c r="A34" s="211"/>
      <c r="B34" s="211"/>
      <c r="C34" s="211"/>
    </row>
    <row r="35" spans="1:55" s="209" customFormat="1" ht="20.25" customHeight="1">
      <c r="A35" s="211"/>
      <c r="B35" s="220" t="s">
        <v>14</v>
      </c>
      <c r="C35" s="211"/>
    </row>
    <row r="36" spans="1:55" s="209" customFormat="1" ht="20.25" customHeight="1">
      <c r="B36" s="211" t="s">
        <v>52</v>
      </c>
      <c r="E36" s="220"/>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row>
    <row r="37" spans="1:55" s="209" customFormat="1" ht="20.25" customHeight="1">
      <c r="B37" s="211" t="s">
        <v>77</v>
      </c>
      <c r="E37" s="211"/>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row>
    <row r="38" spans="1:55" s="209" customFormat="1" ht="20.25" customHeight="1">
      <c r="E38" s="211"/>
    </row>
    <row r="39" spans="1:55" s="209" customFormat="1" ht="20.25" customHeight="1">
      <c r="A39" s="211"/>
      <c r="B39" s="211"/>
      <c r="C39" s="211"/>
      <c r="D39" s="222"/>
      <c r="E39" s="226"/>
      <c r="F39" s="226"/>
      <c r="G39" s="226"/>
      <c r="J39" s="226"/>
      <c r="K39" s="226"/>
      <c r="L39" s="226"/>
      <c r="R39" s="226"/>
      <c r="S39" s="226"/>
      <c r="T39" s="226"/>
      <c r="W39" s="226"/>
      <c r="X39" s="226"/>
      <c r="Y39" s="226"/>
    </row>
    <row r="40" spans="1:55" s="209" customFormat="1" ht="20.25" customHeight="1">
      <c r="A40" s="211" t="s">
        <v>116</v>
      </c>
      <c r="B40" s="211"/>
      <c r="C40" s="211"/>
    </row>
    <row r="41" spans="1:55" s="209" customFormat="1" ht="20.25" customHeight="1">
      <c r="A41" s="211" t="s">
        <v>29</v>
      </c>
      <c r="B41" s="211"/>
      <c r="C41" s="211"/>
    </row>
    <row r="42" spans="1:55" s="209" customFormat="1" ht="20.25" customHeight="1">
      <c r="A42" s="215" t="s">
        <v>86</v>
      </c>
      <c r="D42" s="223"/>
      <c r="E42" s="227"/>
      <c r="F42" s="226"/>
      <c r="G42" s="226"/>
      <c r="H42" s="226"/>
      <c r="I42" s="226"/>
      <c r="K42" s="226"/>
      <c r="M42" s="226"/>
      <c r="N42" s="226"/>
      <c r="O42" s="226"/>
      <c r="P42" s="226"/>
      <c r="Q42" s="226"/>
      <c r="S42" s="226"/>
      <c r="U42" s="226"/>
      <c r="V42" s="226"/>
      <c r="X42" s="226"/>
      <c r="Z42" s="226"/>
      <c r="AA42" s="226"/>
      <c r="AB42" s="226"/>
      <c r="AC42" s="226"/>
      <c r="AD42" s="226"/>
      <c r="AF42" s="222"/>
      <c r="AH42" s="226"/>
      <c r="AM42" s="226"/>
    </row>
    <row r="43" spans="1:55" s="209" customFormat="1" ht="20.25" customHeight="1">
      <c r="C43" s="215"/>
      <c r="D43" s="223"/>
      <c r="E43" s="227"/>
      <c r="F43" s="226"/>
      <c r="G43" s="226"/>
      <c r="H43" s="226"/>
      <c r="I43" s="226"/>
      <c r="K43" s="226"/>
      <c r="M43" s="226"/>
      <c r="N43" s="226"/>
      <c r="O43" s="226"/>
      <c r="P43" s="226"/>
      <c r="Q43" s="226"/>
      <c r="S43" s="226"/>
      <c r="U43" s="226"/>
      <c r="V43" s="226"/>
      <c r="X43" s="226"/>
      <c r="Z43" s="226"/>
      <c r="AA43" s="226"/>
      <c r="AB43" s="226"/>
      <c r="AC43" s="226"/>
      <c r="AD43" s="226"/>
      <c r="AF43" s="222"/>
      <c r="AH43" s="226"/>
      <c r="AM43" s="226"/>
    </row>
    <row r="44" spans="1:55" s="209" customFormat="1" ht="20.25" customHeight="1">
      <c r="A44" s="211" t="s">
        <v>117</v>
      </c>
      <c r="B44" s="211"/>
    </row>
    <row r="45" spans="1:55" s="209" customFormat="1" ht="20.25" customHeight="1"/>
    <row r="46" spans="1:55" s="209" customFormat="1" ht="20.25" customHeight="1">
      <c r="A46" s="211" t="s">
        <v>118</v>
      </c>
      <c r="B46" s="211"/>
      <c r="C46" s="211"/>
    </row>
    <row r="47" spans="1:55" s="209" customFormat="1" ht="20.25" customHeight="1">
      <c r="A47" s="211" t="s">
        <v>91</v>
      </c>
      <c r="B47" s="211"/>
      <c r="C47" s="211"/>
    </row>
    <row r="48" spans="1:55" s="209" customFormat="1" ht="20.25" customHeight="1"/>
    <row r="49" spans="1:55" s="209" customFormat="1" ht="20.25" customHeight="1">
      <c r="A49" s="211" t="s">
        <v>119</v>
      </c>
      <c r="B49" s="211"/>
      <c r="C49" s="211"/>
    </row>
    <row r="50" spans="1:55" s="209" customFormat="1" ht="20.25" customHeight="1">
      <c r="A50" s="211" t="s">
        <v>93</v>
      </c>
      <c r="B50" s="211"/>
      <c r="C50" s="211"/>
    </row>
    <row r="51" spans="1:55" s="209" customFormat="1" ht="20.25" customHeight="1">
      <c r="A51" s="211"/>
      <c r="B51" s="211"/>
      <c r="C51" s="211"/>
    </row>
    <row r="52" spans="1:55" s="209" customFormat="1" ht="20.25" customHeight="1">
      <c r="A52" s="211" t="s">
        <v>120</v>
      </c>
      <c r="B52" s="211"/>
      <c r="C52" s="211"/>
    </row>
    <row r="53" spans="1:55" s="209" customFormat="1" ht="20.25" customHeight="1">
      <c r="A53" s="211"/>
      <c r="B53" s="211"/>
      <c r="C53" s="211"/>
    </row>
    <row r="54" spans="1:55" s="209" customFormat="1" ht="20.25" customHeight="1">
      <c r="A54" s="209" t="s">
        <v>121</v>
      </c>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row>
    <row r="55" spans="1:55" s="209" customFormat="1" ht="20.25" customHeight="1">
      <c r="A55" s="209" t="s">
        <v>73</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row>
    <row r="56" spans="1:55" s="209" customFormat="1" ht="20.25" customHeight="1">
      <c r="A56" s="209" t="s">
        <v>97</v>
      </c>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row>
    <row r="57" spans="1:55" s="209" customFormat="1" ht="20.25" customHeight="1">
      <c r="A57" s="211"/>
      <c r="B57" s="211"/>
      <c r="C57" s="211"/>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row>
    <row r="58" spans="1:55" s="209" customFormat="1" ht="20.25" customHeight="1">
      <c r="A58" s="209" t="s">
        <v>122</v>
      </c>
      <c r="C58" s="218"/>
      <c r="D58" s="220"/>
      <c r="E58" s="220"/>
    </row>
    <row r="59" spans="1:55" s="209" customFormat="1" ht="20.25" customHeight="1">
      <c r="A59" s="216" t="s">
        <v>94</v>
      </c>
      <c r="B59" s="218"/>
      <c r="C59" s="218"/>
      <c r="D59" s="211"/>
      <c r="E59" s="211"/>
    </row>
    <row r="60" spans="1:55" s="209" customFormat="1" ht="20.25" customHeight="1">
      <c r="A60" s="217" t="s">
        <v>84</v>
      </c>
      <c r="B60" s="218"/>
      <c r="C60" s="218"/>
      <c r="D60" s="211"/>
      <c r="E60" s="211"/>
    </row>
    <row r="61" spans="1:55" s="209" customFormat="1" ht="20.25" customHeight="1">
      <c r="A61" s="216" t="s">
        <v>95</v>
      </c>
      <c r="B61" s="218"/>
      <c r="C61" s="218"/>
      <c r="D61" s="211"/>
      <c r="E61" s="211"/>
    </row>
    <row r="62" spans="1:55" s="209" customFormat="1" ht="20.25" customHeight="1">
      <c r="A62" s="217" t="s">
        <v>96</v>
      </c>
      <c r="B62" s="218"/>
      <c r="C62" s="218"/>
      <c r="D62" s="211"/>
      <c r="E62" s="211"/>
    </row>
    <row r="63" spans="1:55" s="209" customFormat="1" ht="20.25" customHeight="1">
      <c r="A63" s="216" t="s">
        <v>123</v>
      </c>
      <c r="B63" s="218"/>
      <c r="C63" s="218"/>
      <c r="D63" s="211"/>
      <c r="E63" s="211"/>
    </row>
    <row r="64" spans="1:55" s="209" customFormat="1" ht="20.25" customHeight="1">
      <c r="A64" s="216" t="s">
        <v>124</v>
      </c>
      <c r="B64" s="218"/>
      <c r="C64" s="218"/>
      <c r="D64" s="211"/>
      <c r="E64" s="211"/>
    </row>
    <row r="65" spans="1:5" s="209" customFormat="1" ht="20.25" customHeight="1">
      <c r="A65" s="216" t="s">
        <v>125</v>
      </c>
      <c r="B65" s="218"/>
      <c r="C65" s="218"/>
      <c r="D65" s="211"/>
      <c r="E65" s="211"/>
    </row>
    <row r="66" spans="1:5" s="209" customFormat="1" ht="20.25" customHeight="1">
      <c r="A66" s="218"/>
      <c r="B66" s="218"/>
      <c r="C66" s="218"/>
      <c r="D66" s="211"/>
      <c r="E66" s="211"/>
    </row>
    <row r="67" spans="1:5" s="209" customFormat="1" ht="20.25" customHeight="1">
      <c r="A67" s="218"/>
      <c r="B67" s="218"/>
      <c r="C67" s="218"/>
      <c r="D67" s="211"/>
      <c r="E67" s="211"/>
    </row>
    <row r="68" spans="1:5" s="209" customFormat="1" ht="20.25" customHeight="1">
      <c r="A68" s="218"/>
      <c r="B68" s="218"/>
      <c r="C68" s="218"/>
      <c r="D68" s="211"/>
      <c r="E68" s="211"/>
    </row>
    <row r="69" spans="1:5" s="209" customFormat="1" ht="20.25" customHeight="1">
      <c r="A69" s="218"/>
      <c r="B69" s="218"/>
      <c r="C69" s="218"/>
      <c r="D69" s="211"/>
      <c r="E69" s="211"/>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B1:K28"/>
  <sheetViews>
    <sheetView tabSelected="1" workbookViewId="0">
      <selection activeCell="D34" sqref="D34"/>
    </sheetView>
  </sheetViews>
  <sheetFormatPr defaultRowHeight="25.5"/>
  <cols>
    <col min="1" max="1" width="2" style="228" customWidth="1"/>
    <col min="2" max="2" width="8.625" style="228" customWidth="1"/>
    <col min="3" max="11" width="40.625" style="228" customWidth="1"/>
    <col min="12" max="16384" width="9" style="228" customWidth="1"/>
  </cols>
  <sheetData>
    <row r="1" spans="2:11">
      <c r="B1" s="228" t="s">
        <v>71</v>
      </c>
    </row>
    <row r="3" spans="2:11">
      <c r="B3" s="229" t="s">
        <v>36</v>
      </c>
      <c r="C3" s="229" t="s">
        <v>72</v>
      </c>
    </row>
    <row r="4" spans="2:11">
      <c r="B4" s="229">
        <v>1</v>
      </c>
      <c r="C4" s="233" t="s">
        <v>100</v>
      </c>
    </row>
    <row r="5" spans="2:11">
      <c r="B5" s="229">
        <v>2</v>
      </c>
      <c r="C5" s="233" t="s">
        <v>101</v>
      </c>
    </row>
    <row r="6" spans="2:11">
      <c r="B6" s="229">
        <v>3</v>
      </c>
      <c r="C6" s="233"/>
    </row>
    <row r="7" spans="2:11">
      <c r="B7" s="229">
        <v>4</v>
      </c>
      <c r="C7" s="233"/>
    </row>
    <row r="8" spans="2:11">
      <c r="B8" s="229">
        <v>5</v>
      </c>
      <c r="C8" s="233"/>
    </row>
    <row r="9" spans="2:11">
      <c r="B9" s="229">
        <v>6</v>
      </c>
      <c r="C9" s="233"/>
    </row>
    <row r="10" spans="2:11">
      <c r="B10" s="229">
        <v>7</v>
      </c>
      <c r="C10" s="233"/>
    </row>
    <row r="11" spans="2:11">
      <c r="B11" s="229">
        <v>8</v>
      </c>
      <c r="C11" s="233"/>
    </row>
    <row r="13" spans="2:11">
      <c r="B13" s="228" t="s">
        <v>70</v>
      </c>
    </row>
    <row r="14" spans="2:11" ht="26.25"/>
    <row r="15" spans="2:11" ht="26.25">
      <c r="B15" s="230" t="s">
        <v>11</v>
      </c>
      <c r="C15" s="234" t="s">
        <v>17</v>
      </c>
      <c r="D15" s="238" t="s">
        <v>102</v>
      </c>
      <c r="E15" s="242" t="s">
        <v>49</v>
      </c>
      <c r="F15" s="243" t="s">
        <v>20</v>
      </c>
      <c r="G15" s="243" t="s">
        <v>20</v>
      </c>
      <c r="H15" s="243" t="s">
        <v>20</v>
      </c>
      <c r="I15" s="243" t="s">
        <v>20</v>
      </c>
      <c r="J15" s="243" t="s">
        <v>20</v>
      </c>
      <c r="K15" s="246" t="s">
        <v>20</v>
      </c>
    </row>
    <row r="16" spans="2:11">
      <c r="B16" s="231" t="s">
        <v>4</v>
      </c>
      <c r="C16" s="235" t="s">
        <v>103</v>
      </c>
      <c r="D16" s="239" t="s">
        <v>103</v>
      </c>
      <c r="E16" s="239" t="s">
        <v>98</v>
      </c>
      <c r="F16" s="239"/>
      <c r="G16" s="239"/>
      <c r="H16" s="239"/>
      <c r="I16" s="244"/>
      <c r="J16" s="244"/>
      <c r="K16" s="247"/>
    </row>
    <row r="17" spans="2:11">
      <c r="B17" s="231"/>
      <c r="C17" s="236"/>
      <c r="D17" s="239" t="s">
        <v>102</v>
      </c>
      <c r="E17" s="239" t="s">
        <v>102</v>
      </c>
      <c r="F17" s="239"/>
      <c r="G17" s="239"/>
      <c r="H17" s="239"/>
      <c r="I17" s="245"/>
      <c r="J17" s="245"/>
      <c r="K17" s="248"/>
    </row>
    <row r="18" spans="2:11">
      <c r="B18" s="231"/>
      <c r="C18" s="236" t="s">
        <v>20</v>
      </c>
      <c r="D18" s="239" t="s">
        <v>20</v>
      </c>
      <c r="E18" s="239" t="s">
        <v>104</v>
      </c>
      <c r="F18" s="239"/>
      <c r="G18" s="239"/>
      <c r="H18" s="239"/>
      <c r="I18" s="245"/>
      <c r="J18" s="245"/>
      <c r="K18" s="248"/>
    </row>
    <row r="19" spans="2:11">
      <c r="B19" s="231"/>
      <c r="C19" s="236" t="s">
        <v>20</v>
      </c>
      <c r="D19" s="239" t="s">
        <v>20</v>
      </c>
      <c r="E19" s="239" t="s">
        <v>6</v>
      </c>
      <c r="F19" s="239"/>
      <c r="G19" s="239"/>
      <c r="H19" s="239"/>
      <c r="I19" s="245"/>
      <c r="J19" s="245"/>
      <c r="K19" s="248"/>
    </row>
    <row r="20" spans="2:11">
      <c r="B20" s="231"/>
      <c r="C20" s="236" t="s">
        <v>20</v>
      </c>
      <c r="D20" s="239" t="s">
        <v>20</v>
      </c>
      <c r="E20" s="239" t="s">
        <v>105</v>
      </c>
      <c r="F20" s="239"/>
      <c r="G20" s="239"/>
      <c r="H20" s="239"/>
      <c r="I20" s="245"/>
      <c r="J20" s="245"/>
      <c r="K20" s="248"/>
    </row>
    <row r="21" spans="2:11">
      <c r="B21" s="231"/>
      <c r="C21" s="236" t="s">
        <v>20</v>
      </c>
      <c r="D21" s="239" t="s">
        <v>20</v>
      </c>
      <c r="E21" s="239" t="s">
        <v>20</v>
      </c>
      <c r="F21" s="239"/>
      <c r="G21" s="239"/>
      <c r="H21" s="239"/>
      <c r="I21" s="245"/>
      <c r="J21" s="245"/>
      <c r="K21" s="248"/>
    </row>
    <row r="22" spans="2:11">
      <c r="B22" s="231"/>
      <c r="C22" s="236" t="s">
        <v>20</v>
      </c>
      <c r="D22" s="239" t="s">
        <v>20</v>
      </c>
      <c r="E22" s="239" t="s">
        <v>20</v>
      </c>
      <c r="F22" s="239"/>
      <c r="G22" s="239"/>
      <c r="H22" s="239"/>
      <c r="I22" s="245"/>
      <c r="J22" s="245"/>
      <c r="K22" s="248"/>
    </row>
    <row r="23" spans="2:11">
      <c r="B23" s="231"/>
      <c r="C23" s="236" t="s">
        <v>20</v>
      </c>
      <c r="D23" s="239" t="s">
        <v>20</v>
      </c>
      <c r="E23" s="239" t="s">
        <v>20</v>
      </c>
      <c r="F23" s="239"/>
      <c r="G23" s="239"/>
      <c r="H23" s="239"/>
      <c r="I23" s="245"/>
      <c r="J23" s="245"/>
      <c r="K23" s="248"/>
    </row>
    <row r="24" spans="2:11">
      <c r="B24" s="231"/>
      <c r="C24" s="236" t="s">
        <v>20</v>
      </c>
      <c r="D24" s="239" t="s">
        <v>20</v>
      </c>
      <c r="E24" s="239" t="s">
        <v>20</v>
      </c>
      <c r="F24" s="239"/>
      <c r="G24" s="239"/>
      <c r="H24" s="239"/>
      <c r="I24" s="245"/>
      <c r="J24" s="245"/>
      <c r="K24" s="248"/>
    </row>
    <row r="25" spans="2:11">
      <c r="B25" s="231"/>
      <c r="C25" s="236" t="s">
        <v>20</v>
      </c>
      <c r="D25" s="240" t="s">
        <v>20</v>
      </c>
      <c r="E25" s="240" t="s">
        <v>20</v>
      </c>
      <c r="F25" s="240"/>
      <c r="G25" s="240"/>
      <c r="H25" s="240"/>
      <c r="I25" s="245"/>
      <c r="J25" s="245"/>
      <c r="K25" s="248"/>
    </row>
    <row r="26" spans="2:11">
      <c r="B26" s="231"/>
      <c r="C26" s="236" t="s">
        <v>20</v>
      </c>
      <c r="D26" s="240" t="s">
        <v>20</v>
      </c>
      <c r="E26" s="240" t="s">
        <v>20</v>
      </c>
      <c r="F26" s="240"/>
      <c r="G26" s="240"/>
      <c r="H26" s="240"/>
      <c r="I26" s="245"/>
      <c r="J26" s="245"/>
      <c r="K26" s="248"/>
    </row>
    <row r="27" spans="2:11">
      <c r="B27" s="231"/>
      <c r="C27" s="236" t="s">
        <v>20</v>
      </c>
      <c r="D27" s="240" t="s">
        <v>20</v>
      </c>
      <c r="E27" s="240" t="s">
        <v>20</v>
      </c>
      <c r="F27" s="240"/>
      <c r="G27" s="240"/>
      <c r="H27" s="240"/>
      <c r="I27" s="245"/>
      <c r="J27" s="245"/>
      <c r="K27" s="248"/>
    </row>
    <row r="28" spans="2:11" ht="26.25">
      <c r="B28" s="232"/>
      <c r="C28" s="237" t="s">
        <v>20</v>
      </c>
      <c r="D28" s="241" t="s">
        <v>20</v>
      </c>
      <c r="E28" s="241" t="s">
        <v>20</v>
      </c>
      <c r="F28" s="241"/>
      <c r="G28" s="241"/>
      <c r="H28" s="241"/>
      <c r="I28" s="241"/>
      <c r="J28" s="241"/>
      <c r="K28" s="249"/>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【記載例】居宅介護支援</vt:lpstr>
      <vt:lpstr>居宅介護支援（１枚版）</vt:lpstr>
      <vt:lpstr>記入方法</vt:lpstr>
      <vt:lpstr>プルダウン・リスト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福井 久美子</cp:lastModifiedBy>
  <cp:lastPrinted>2021-03-21T05:52:46Z</cp:lastPrinted>
  <dcterms:created xsi:type="dcterms:W3CDTF">2020-01-14T23:44:41Z</dcterms:created>
  <dcterms:modified xsi:type="dcterms:W3CDTF">2021-10-11T04:06:09Z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2021-10-11T04:06:09Z</vt:filetime>
  </property>
</Properties>
</file>